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55" yWindow="-150" windowWidth="13590" windowHeight="12705"/>
  </bookViews>
  <sheets>
    <sheet name="Bonding Capacity 7.5.17" sheetId="3" r:id="rId1"/>
    <sheet name="Bonding Capacity 6.8.15" sheetId="2" r:id="rId2"/>
    <sheet name="Bonding Capacity 10.1.14" sheetId="1" r:id="rId3"/>
  </sheets>
  <definedNames>
    <definedName name="_xlnm.Print_Area" localSheetId="2">'Bonding Capacity 10.1.14'!$A$1:$F$34</definedName>
  </definedNames>
  <calcPr calcId="145621"/>
</workbook>
</file>

<file path=xl/calcChain.xml><?xml version="1.0" encoding="utf-8"?>
<calcChain xmlns="http://schemas.openxmlformats.org/spreadsheetml/2006/main">
  <c r="F32" i="3" l="1"/>
  <c r="C32" i="3"/>
  <c r="B32" i="3"/>
  <c r="A28" i="3"/>
  <c r="B15" i="3"/>
  <c r="D15" i="3" l="1"/>
  <c r="E15" i="3"/>
  <c r="A15" i="3" s="1"/>
  <c r="F26" i="3"/>
  <c r="A26" i="3" s="1"/>
  <c r="F28" i="3"/>
  <c r="A27" i="3"/>
  <c r="A25" i="3"/>
  <c r="A24" i="3"/>
  <c r="A23" i="3"/>
  <c r="A22" i="3"/>
  <c r="A21" i="3"/>
  <c r="A20" i="3"/>
  <c r="A19" i="3"/>
  <c r="A18" i="3"/>
  <c r="A17" i="3"/>
  <c r="A16" i="3"/>
  <c r="C15" i="3"/>
  <c r="E32" i="2" l="1"/>
  <c r="C15" i="2" l="1"/>
  <c r="E15" i="2"/>
  <c r="D26" i="2"/>
  <c r="E27" i="2"/>
  <c r="C28" i="2"/>
  <c r="D28" i="2"/>
  <c r="E28" i="2"/>
  <c r="F28" i="2"/>
  <c r="A28" i="2" l="1"/>
  <c r="A27" i="2"/>
  <c r="A26" i="2"/>
  <c r="A25" i="2"/>
  <c r="A24" i="2"/>
  <c r="A23" i="2"/>
  <c r="A22" i="2"/>
  <c r="A21" i="2"/>
  <c r="A20" i="2"/>
  <c r="A19" i="2"/>
  <c r="A18" i="2"/>
  <c r="A17" i="2"/>
  <c r="A16" i="2"/>
  <c r="B15" i="2"/>
  <c r="A15" i="2"/>
  <c r="B32" i="2" l="1"/>
  <c r="C32" i="2" s="1"/>
  <c r="F32" i="2" s="1"/>
  <c r="E32" i="1"/>
  <c r="A25" i="1" l="1"/>
  <c r="A24" i="1"/>
  <c r="A23" i="1"/>
  <c r="A22" i="1"/>
  <c r="A21" i="1"/>
  <c r="A20" i="1"/>
  <c r="A19" i="1"/>
  <c r="A18" i="1"/>
  <c r="A17" i="1"/>
  <c r="A16" i="1"/>
  <c r="E28" i="1"/>
  <c r="F27" i="1"/>
  <c r="F28" i="1" s="1"/>
  <c r="D27" i="1"/>
  <c r="C26" i="1"/>
  <c r="C28" i="1" s="1"/>
  <c r="D15" i="1"/>
  <c r="B15" i="1"/>
  <c r="B28" i="1" s="1"/>
  <c r="A27" i="1" l="1"/>
  <c r="A15" i="1"/>
  <c r="A26" i="1"/>
  <c r="D28" i="1"/>
  <c r="A28" i="1" s="1"/>
  <c r="B32" i="1" s="1"/>
  <c r="C32" i="1" l="1"/>
  <c r="F32" i="1" s="1"/>
</calcChain>
</file>

<file path=xl/sharedStrings.xml><?xml version="1.0" encoding="utf-8"?>
<sst xmlns="http://schemas.openxmlformats.org/spreadsheetml/2006/main" count="43" uniqueCount="16">
  <si>
    <t>Years</t>
  </si>
  <si>
    <t>% of Collections</t>
  </si>
  <si>
    <t>Bonding Capacity</t>
  </si>
  <si>
    <t>Annual Principle &amp; Interest</t>
  </si>
  <si>
    <t xml:space="preserve">Duration of the Resort Tax: </t>
  </si>
  <si>
    <t>Annual Resort Tax Collections by Fiscal Year</t>
  </si>
  <si>
    <t>(c) The annual principle and interest payment on the bonds issued will not cumulatively exceed 25% of the average of resort tax revenue received by the District during the preceding five (5) years.</t>
  </si>
  <si>
    <t>(b) that the bonds may not be issued for a term longer than the remaining duration of the District.</t>
  </si>
  <si>
    <t>5-yr Avg of Collections</t>
  </si>
  <si>
    <t xml:space="preserve">Ordinance Implementing Senate Bill 209: Section 6 (2): </t>
  </si>
  <si>
    <t>Estimated Interest Rate</t>
  </si>
  <si>
    <t>Available Bonding Capacity</t>
  </si>
  <si>
    <t>2015*</t>
  </si>
  <si>
    <t>*Estimate. To be updated when fiscal year 2015 has been audited.</t>
  </si>
  <si>
    <t>*Estimate. To be updated when fiscal year 2017 has been audited in September 2017.</t>
  </si>
  <si>
    <t>2017*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</si>
</sst>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1" fillId="0" borderId="0" xfId="0" applyFont="1"/>
    <xf numFmtId="0" fontId="3" fillId="0" borderId="0" xfId="1" applyFont="1"/>
    <xf numFmtId="41" fontId="2" fillId="0" borderId="0" xfId="1" applyNumberFormat="1" applyFont="1"/>
    <xf numFmtId="0" fontId="2" fillId="0" borderId="0" xfId="1" applyFont="1"/>
    <xf numFmtId="0" fontId="2" fillId="0" borderId="0" xfId="1" applyFont="1" applyFill="1" applyBorder="1"/>
    <xf numFmtId="0" fontId="2" fillId="0" borderId="0" xfId="1" applyFont="1" applyFill="1" applyBorder="1" applyAlignment="1">
      <alignment horizontal="right"/>
    </xf>
    <xf numFmtId="42" fontId="2" fillId="0" borderId="0" xfId="1" applyNumberFormat="1" applyFont="1"/>
    <xf numFmtId="0" fontId="2" fillId="0" borderId="0" xfId="1" applyFont="1" applyBorder="1"/>
    <xf numFmtId="164" fontId="2" fillId="0" borderId="0" xfId="1" applyNumberFormat="1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5" fontId="1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165" fontId="5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right" indent="1"/>
    </xf>
    <xf numFmtId="41" fontId="0" fillId="0" borderId="0" xfId="0" applyNumberFormat="1"/>
    <xf numFmtId="0" fontId="2" fillId="0" borderId="0" xfId="0" applyFont="1" applyFill="1"/>
    <xf numFmtId="0" fontId="0" fillId="0" borderId="0" xfId="0" applyFill="1"/>
    <xf numFmtId="41" fontId="2" fillId="0" borderId="0" xfId="0" applyNumberFormat="1" applyFont="1"/>
    <xf numFmtId="42" fontId="3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Fill="1"/>
    <xf numFmtId="37" fontId="1" fillId="0" borderId="0" xfId="0" applyNumberFormat="1" applyFont="1" applyFill="1"/>
    <xf numFmtId="41" fontId="2" fillId="0" borderId="0" xfId="1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1" applyFont="1" applyAlignment="1">
      <alignment horizontal="left"/>
    </xf>
    <xf numFmtId="0" fontId="1" fillId="0" borderId="0" xfId="0" applyFont="1" applyBorder="1" applyAlignment="1">
      <alignment horizontal="left"/>
    </xf>
    <xf numFmtId="41" fontId="2" fillId="0" borderId="0" xfId="1" applyNumberFormat="1" applyFont="1" applyFill="1" applyBorder="1" applyAlignment="1">
      <alignment horizontal="right"/>
    </xf>
    <xf numFmtId="41" fontId="1" fillId="0" borderId="0" xfId="0" applyNumberFormat="1" applyFont="1" applyBorder="1"/>
    <xf numFmtId="42" fontId="3" fillId="0" borderId="1" xfId="1" applyNumberFormat="1" applyFont="1" applyFill="1" applyBorder="1" applyAlignment="1">
      <alignment horizontal="center"/>
    </xf>
    <xf numFmtId="42" fontId="2" fillId="0" borderId="1" xfId="0" applyNumberFormat="1" applyFont="1" applyFill="1" applyBorder="1"/>
    <xf numFmtId="42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9" fontId="2" fillId="0" borderId="1" xfId="1" applyNumberFormat="1" applyFont="1" applyFill="1" applyBorder="1" applyAlignment="1">
      <alignment horizontal="center"/>
    </xf>
    <xf numFmtId="42" fontId="2" fillId="0" borderId="1" xfId="1" applyNumberFormat="1" applyFont="1" applyFill="1" applyBorder="1" applyAlignment="1">
      <alignment horizontal="center"/>
    </xf>
    <xf numFmtId="10" fontId="2" fillId="0" borderId="1" xfId="1" applyNumberFormat="1" applyFont="1" applyFill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6" xfId="0" applyFont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42" fontId="9" fillId="2" borderId="3" xfId="1" applyNumberFormat="1" applyFont="1" applyFill="1" applyBorder="1" applyAlignment="1">
      <alignment horizontal="center"/>
    </xf>
    <xf numFmtId="44" fontId="3" fillId="0" borderId="1" xfId="1" applyNumberFormat="1" applyFont="1" applyFill="1" applyBorder="1" applyAlignment="1">
      <alignment horizontal="center"/>
    </xf>
    <xf numFmtId="0" fontId="1" fillId="0" borderId="0" xfId="0" applyFont="1" applyFill="1"/>
    <xf numFmtId="0" fontId="3" fillId="0" borderId="1" xfId="0" applyFont="1" applyFill="1" applyBorder="1" applyAlignment="1">
      <alignment horizontal="center"/>
    </xf>
    <xf numFmtId="41" fontId="2" fillId="0" borderId="0" xfId="0" applyNumberFormat="1" applyFont="1" applyFill="1"/>
    <xf numFmtId="41" fontId="1" fillId="0" borderId="0" xfId="0" applyNumberFormat="1" applyFont="1" applyFill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4" fontId="3" fillId="0" borderId="2" xfId="1" applyNumberFormat="1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3" fillId="0" borderId="4" xfId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4" fontId="2" fillId="0" borderId="1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A2" sqref="A2:F2"/>
    </sheetView>
  </sheetViews>
  <sheetFormatPr defaultRowHeight="12.75" x14ac:dyDescent="0.2"/>
  <cols>
    <col min="1" max="7" width="13.85546875" style="1" customWidth="1"/>
    <col min="8" max="8" width="9.140625" style="1" customWidth="1"/>
    <col min="9" max="16384" width="9.140625" style="1"/>
  </cols>
  <sheetData>
    <row r="1" spans="1:8" ht="23.25" customHeight="1" x14ac:dyDescent="0.3">
      <c r="A1" s="54" t="s">
        <v>2</v>
      </c>
      <c r="B1" s="55"/>
      <c r="C1" s="55"/>
      <c r="D1" s="55"/>
      <c r="E1" s="55"/>
      <c r="F1" s="55"/>
      <c r="G1" s="14"/>
    </row>
    <row r="2" spans="1:8" ht="12.75" customHeight="1" x14ac:dyDescent="0.25">
      <c r="A2" s="56">
        <v>42921</v>
      </c>
      <c r="B2" s="55"/>
      <c r="C2" s="55"/>
      <c r="D2" s="55"/>
      <c r="E2" s="55"/>
      <c r="F2" s="55"/>
      <c r="G2" s="15"/>
    </row>
    <row r="3" spans="1:8" ht="12.75" customHeight="1" x14ac:dyDescent="0.2">
      <c r="A3" s="12"/>
      <c r="B3" s="15"/>
      <c r="C3" s="15"/>
      <c r="D3" s="15"/>
      <c r="E3" s="15"/>
      <c r="F3" s="15"/>
      <c r="G3" s="15"/>
    </row>
    <row r="4" spans="1:8" ht="12.75" customHeight="1" x14ac:dyDescent="0.25">
      <c r="A4" s="44" t="s">
        <v>9</v>
      </c>
      <c r="B4" s="45"/>
      <c r="C4" s="45"/>
      <c r="D4" s="45"/>
      <c r="E4" s="45"/>
      <c r="F4" s="45"/>
      <c r="G4" s="45"/>
    </row>
    <row r="5" spans="1:8" s="10" customFormat="1" ht="12.75" customHeight="1" x14ac:dyDescent="0.25">
      <c r="A5" s="43" t="s">
        <v>7</v>
      </c>
      <c r="B5" s="42"/>
      <c r="C5" s="42"/>
      <c r="D5" s="42"/>
      <c r="E5" s="42"/>
      <c r="F5" s="42"/>
      <c r="G5" s="42"/>
      <c r="H5" s="8"/>
    </row>
    <row r="6" spans="1:8" s="10" customFormat="1" ht="12.75" customHeight="1" x14ac:dyDescent="0.25">
      <c r="A6" s="57" t="s">
        <v>6</v>
      </c>
      <c r="B6" s="58"/>
      <c r="C6" s="58"/>
      <c r="D6" s="58"/>
      <c r="E6" s="58"/>
      <c r="F6" s="58"/>
      <c r="G6" s="42"/>
      <c r="H6" s="8"/>
    </row>
    <row r="7" spans="1:8" s="10" customFormat="1" ht="12.75" customHeight="1" x14ac:dyDescent="0.25">
      <c r="A7" s="58"/>
      <c r="B7" s="58"/>
      <c r="C7" s="58"/>
      <c r="D7" s="58"/>
      <c r="E7" s="58"/>
      <c r="F7" s="58"/>
      <c r="G7" s="42"/>
      <c r="H7" s="8"/>
    </row>
    <row r="8" spans="1:8" s="10" customFormat="1" ht="12.75" customHeight="1" x14ac:dyDescent="0.25">
      <c r="A8" s="41"/>
      <c r="B8" s="42"/>
      <c r="C8" s="42"/>
      <c r="D8" s="42"/>
      <c r="E8" s="42"/>
      <c r="F8" s="42"/>
      <c r="G8" s="42"/>
      <c r="H8" s="8"/>
    </row>
    <row r="9" spans="1:8" s="10" customFormat="1" ht="12.75" customHeight="1" x14ac:dyDescent="0.25">
      <c r="A9" s="41"/>
      <c r="B9" s="42"/>
      <c r="C9" s="42"/>
      <c r="D9" s="42"/>
      <c r="E9" s="42"/>
      <c r="F9" s="42"/>
      <c r="G9" s="42"/>
      <c r="H9" s="8"/>
    </row>
    <row r="10" spans="1:8" s="10" customFormat="1" ht="12.75" customHeight="1" x14ac:dyDescent="0.25">
      <c r="A10" s="41"/>
      <c r="B10" s="26" t="s">
        <v>4</v>
      </c>
      <c r="C10" s="27">
        <v>2032</v>
      </c>
      <c r="D10" s="42"/>
      <c r="E10" s="42"/>
      <c r="F10" s="42"/>
      <c r="G10" s="42"/>
      <c r="H10" s="8"/>
    </row>
    <row r="11" spans="1:8" s="10" customFormat="1" ht="12.75" customHeight="1" x14ac:dyDescent="0.25">
      <c r="A11" s="1"/>
      <c r="B11" s="42"/>
      <c r="C11" s="42"/>
      <c r="D11" s="42"/>
      <c r="E11" s="42"/>
      <c r="F11" s="42"/>
      <c r="G11" s="42"/>
      <c r="H11" s="8"/>
    </row>
    <row r="12" spans="1:8" ht="12.75" customHeight="1" x14ac:dyDescent="0.2">
      <c r="F12" s="10"/>
      <c r="H12" s="4"/>
    </row>
    <row r="13" spans="1:8" ht="12.75" customHeight="1" x14ac:dyDescent="0.25">
      <c r="A13" s="59" t="s">
        <v>8</v>
      </c>
      <c r="B13" s="61" t="s">
        <v>5</v>
      </c>
      <c r="C13" s="62"/>
      <c r="D13" s="62"/>
      <c r="E13" s="62"/>
      <c r="F13" s="46"/>
      <c r="G13" s="28"/>
      <c r="H13" s="28"/>
    </row>
    <row r="14" spans="1:8" ht="24.75" customHeight="1" x14ac:dyDescent="0.2">
      <c r="A14" s="60"/>
      <c r="B14" s="51" t="s">
        <v>15</v>
      </c>
      <c r="C14" s="51">
        <v>2016</v>
      </c>
      <c r="D14" s="51">
        <v>2015</v>
      </c>
      <c r="E14" s="34">
        <v>2014</v>
      </c>
      <c r="F14" s="34">
        <v>2013</v>
      </c>
      <c r="H14" s="2"/>
    </row>
    <row r="15" spans="1:8" ht="12.75" hidden="1" customHeight="1" x14ac:dyDescent="0.2">
      <c r="A15" s="25">
        <f>SUM(C15:F15)/5</f>
        <v>237707.92800000001</v>
      </c>
      <c r="B15" s="23">
        <f>SUM(147326.85+175976.81)</f>
        <v>323303.66000000003</v>
      </c>
      <c r="C15" s="23">
        <f>SUM(147326.85+175976.81)</f>
        <v>323303.66000000003</v>
      </c>
      <c r="D15" s="23">
        <f>SUM(147326.85+175976.81)</f>
        <v>323303.66000000003</v>
      </c>
      <c r="E15" s="22">
        <f>SUM(147326.85+175976.81)</f>
        <v>323303.66000000003</v>
      </c>
      <c r="F15" s="22">
        <v>218628.66</v>
      </c>
      <c r="H15" s="7"/>
    </row>
    <row r="16" spans="1:8" ht="12.75" hidden="1" customHeight="1" x14ac:dyDescent="0.2">
      <c r="A16" s="25">
        <f>SUM(C16:F16)/5</f>
        <v>215829.00200000001</v>
      </c>
      <c r="B16" s="23">
        <v>280896.49</v>
      </c>
      <c r="C16" s="23">
        <v>280896.49</v>
      </c>
      <c r="D16" s="23">
        <v>280896.49</v>
      </c>
      <c r="E16" s="22">
        <v>280896.49</v>
      </c>
      <c r="F16" s="22">
        <v>236455.54</v>
      </c>
      <c r="H16" s="3"/>
    </row>
    <row r="17" spans="1:8" ht="12.75" hidden="1" customHeight="1" x14ac:dyDescent="0.2">
      <c r="A17" s="25">
        <f>SUM(C17:F17)/5</f>
        <v>138901.73799999998</v>
      </c>
      <c r="B17" s="23">
        <v>179362.12</v>
      </c>
      <c r="C17" s="23">
        <v>179362.12</v>
      </c>
      <c r="D17" s="23">
        <v>179362.12</v>
      </c>
      <c r="E17" s="22">
        <v>179362.12</v>
      </c>
      <c r="F17" s="22">
        <v>156422.32999999999</v>
      </c>
      <c r="H17" s="3"/>
    </row>
    <row r="18" spans="1:8" ht="12.75" hidden="1" customHeight="1" x14ac:dyDescent="0.2">
      <c r="A18" s="25">
        <f>SUM(C18:F18)/5</f>
        <v>44300.903999999995</v>
      </c>
      <c r="B18" s="23">
        <v>61626.03</v>
      </c>
      <c r="C18" s="23">
        <v>61626.03</v>
      </c>
      <c r="D18" s="23">
        <v>61626.03</v>
      </c>
      <c r="E18" s="22">
        <v>61626.03</v>
      </c>
      <c r="F18" s="22">
        <v>36626.43</v>
      </c>
      <c r="H18" s="7"/>
    </row>
    <row r="19" spans="1:8" ht="12.75" hidden="1" customHeight="1" x14ac:dyDescent="0.2">
      <c r="A19" s="25">
        <f>SUM(C19:F19)/5</f>
        <v>40357.675999999999</v>
      </c>
      <c r="B19" s="23">
        <v>50484.08</v>
      </c>
      <c r="C19" s="23">
        <v>50484.08</v>
      </c>
      <c r="D19" s="23">
        <v>50484.08</v>
      </c>
      <c r="E19" s="22">
        <v>50484.08</v>
      </c>
      <c r="F19" s="22">
        <v>50336.14</v>
      </c>
      <c r="H19" s="3"/>
    </row>
    <row r="20" spans="1:8" ht="12.75" hidden="1" customHeight="1" x14ac:dyDescent="0.2">
      <c r="A20" s="25">
        <f>SUM(C20:F20)/5</f>
        <v>380803.09799999994</v>
      </c>
      <c r="B20" s="52">
        <v>491628.79</v>
      </c>
      <c r="C20" s="52">
        <v>491628.79</v>
      </c>
      <c r="D20" s="52">
        <v>491628.79</v>
      </c>
      <c r="E20" s="20">
        <v>491628.79</v>
      </c>
      <c r="F20" s="20">
        <v>429129.12</v>
      </c>
      <c r="H20" s="3"/>
    </row>
    <row r="21" spans="1:8" ht="12.75" hidden="1" customHeight="1" x14ac:dyDescent="0.2">
      <c r="A21" s="25">
        <f>SUM(C21:F21)/5</f>
        <v>374619.49399999995</v>
      </c>
      <c r="B21" s="23">
        <v>487663.54</v>
      </c>
      <c r="C21" s="23">
        <v>487663.54</v>
      </c>
      <c r="D21" s="23">
        <v>487663.54</v>
      </c>
      <c r="E21" s="23">
        <v>487663.54</v>
      </c>
      <c r="F21" s="23">
        <v>410106.85</v>
      </c>
      <c r="H21" s="3"/>
    </row>
    <row r="22" spans="1:8" ht="12.75" hidden="1" customHeight="1" x14ac:dyDescent="0.2">
      <c r="A22" s="25">
        <f>SUM(C22:F22)/5</f>
        <v>485033.092</v>
      </c>
      <c r="B22" s="23">
        <v>623091.36</v>
      </c>
      <c r="C22" s="23">
        <v>623091.36</v>
      </c>
      <c r="D22" s="23">
        <v>623091.36</v>
      </c>
      <c r="E22" s="23">
        <v>623091.36</v>
      </c>
      <c r="F22" s="22">
        <v>555891.38</v>
      </c>
      <c r="H22" s="3"/>
    </row>
    <row r="23" spans="1:8" ht="12.75" hidden="1" customHeight="1" x14ac:dyDescent="0.2">
      <c r="A23" s="25">
        <f>SUM(C23:F23)/5</f>
        <v>577466.01599999995</v>
      </c>
      <c r="B23" s="23">
        <v>738053.08</v>
      </c>
      <c r="C23" s="23">
        <v>738053.08</v>
      </c>
      <c r="D23" s="23">
        <v>738053.08</v>
      </c>
      <c r="E23" s="23">
        <v>738053.08</v>
      </c>
      <c r="F23" s="22">
        <v>673170.84</v>
      </c>
      <c r="H23" s="4"/>
    </row>
    <row r="24" spans="1:8" ht="12.75" hidden="1" customHeight="1" x14ac:dyDescent="0.2">
      <c r="A24" s="25">
        <f>SUM(C24:F24)/5</f>
        <v>184446.01</v>
      </c>
      <c r="B24" s="24">
        <v>252166.72</v>
      </c>
      <c r="C24" s="24">
        <v>252166.72</v>
      </c>
      <c r="D24" s="24">
        <v>252166.72</v>
      </c>
      <c r="E24" s="24">
        <v>252166.72</v>
      </c>
      <c r="F24" s="22">
        <v>165729.89000000001</v>
      </c>
      <c r="H24" s="4"/>
    </row>
    <row r="25" spans="1:8" ht="12.75" hidden="1" customHeight="1" x14ac:dyDescent="0.2">
      <c r="A25" s="25">
        <f>SUM(C25:F25)/5</f>
        <v>23653.946</v>
      </c>
      <c r="B25" s="24">
        <v>29027.79</v>
      </c>
      <c r="C25" s="24">
        <v>29027.79</v>
      </c>
      <c r="D25" s="24">
        <v>29027.79</v>
      </c>
      <c r="E25" s="24">
        <v>29027.79</v>
      </c>
      <c r="F25" s="22">
        <v>31186.36</v>
      </c>
    </row>
    <row r="26" spans="1:8" ht="12.75" hidden="1" customHeight="1" x14ac:dyDescent="0.2">
      <c r="A26" s="25">
        <f>SUM(C26:F26)/5</f>
        <v>119653.416</v>
      </c>
      <c r="B26" s="24">
        <v>161883.9</v>
      </c>
      <c r="C26" s="24">
        <v>161883.9</v>
      </c>
      <c r="D26" s="24">
        <v>161883.9</v>
      </c>
      <c r="E26" s="24">
        <v>161883.9</v>
      </c>
      <c r="F26" s="22">
        <f>SUM(55741.27+56874.11)</f>
        <v>112615.38</v>
      </c>
    </row>
    <row r="27" spans="1:8" ht="12.75" hidden="1" customHeight="1" x14ac:dyDescent="0.2">
      <c r="A27" s="29">
        <f>SUM(C27:F27)/5</f>
        <v>40588.784</v>
      </c>
      <c r="B27" s="53">
        <v>56387.17</v>
      </c>
      <c r="C27" s="53">
        <v>56387.17</v>
      </c>
      <c r="D27" s="53">
        <v>56387.17</v>
      </c>
      <c r="E27" s="30">
        <v>56387.17</v>
      </c>
      <c r="F27" s="30">
        <v>33782.410000000003</v>
      </c>
    </row>
    <row r="28" spans="1:8" ht="12.75" customHeight="1" x14ac:dyDescent="0.2">
      <c r="A28" s="49">
        <f>SUM(B28:F28)/5</f>
        <v>4120964.4659999995</v>
      </c>
      <c r="B28" s="32">
        <v>5063030</v>
      </c>
      <c r="C28" s="32">
        <v>4591500</v>
      </c>
      <c r="D28" s="32">
        <v>4104636</v>
      </c>
      <c r="E28" s="32">
        <v>3735575</v>
      </c>
      <c r="F28" s="33">
        <f>SUM(F15:F27)</f>
        <v>3110081.33</v>
      </c>
    </row>
    <row r="29" spans="1:8" ht="12.75" customHeight="1" x14ac:dyDescent="0.2">
      <c r="A29" s="4"/>
      <c r="B29" s="4"/>
      <c r="C29" s="4"/>
      <c r="D29" s="4"/>
      <c r="E29" s="4"/>
      <c r="F29" s="4"/>
      <c r="G29" s="4"/>
    </row>
    <row r="30" spans="1:8" ht="12.75" customHeight="1" x14ac:dyDescent="0.2">
      <c r="A30" s="4"/>
      <c r="B30" s="4"/>
      <c r="C30" s="4"/>
      <c r="D30" s="4"/>
      <c r="E30" s="4"/>
      <c r="F30" s="4"/>
      <c r="G30" s="4"/>
    </row>
    <row r="31" spans="1:8" s="18" customFormat="1" ht="37.5" customHeight="1" x14ac:dyDescent="0.2">
      <c r="A31" s="35" t="s">
        <v>1</v>
      </c>
      <c r="B31" s="35" t="s">
        <v>8</v>
      </c>
      <c r="C31" s="35" t="s">
        <v>3</v>
      </c>
      <c r="D31" s="36" t="s">
        <v>10</v>
      </c>
      <c r="E31" s="36" t="s">
        <v>0</v>
      </c>
      <c r="F31" s="47" t="s">
        <v>11</v>
      </c>
    </row>
    <row r="32" spans="1:8" s="18" customFormat="1" ht="12.75" customHeight="1" x14ac:dyDescent="0.2">
      <c r="A32" s="37">
        <v>0.25</v>
      </c>
      <c r="B32" s="38">
        <f>SUM(A28)</f>
        <v>4120964.4659999995</v>
      </c>
      <c r="C32" s="63">
        <f>SUM(B32*A32)</f>
        <v>1030241.1164999999</v>
      </c>
      <c r="D32" s="39">
        <v>0.04</v>
      </c>
      <c r="E32" s="40">
        <v>14</v>
      </c>
      <c r="F32" s="48">
        <f>PV($D$32,$E$32,C32)</f>
        <v>-10882563.560568318</v>
      </c>
    </row>
    <row r="33" spans="1:7" ht="12.75" customHeight="1" x14ac:dyDescent="0.2">
      <c r="A33" s="10"/>
      <c r="B33" s="10"/>
      <c r="C33" s="10"/>
      <c r="D33" s="10"/>
      <c r="E33" s="11"/>
      <c r="F33" s="5"/>
      <c r="G33" s="4"/>
    </row>
    <row r="34" spans="1:7" ht="12.75" customHeight="1" x14ac:dyDescent="0.2">
      <c r="A34" s="6"/>
      <c r="B34" s="9"/>
      <c r="C34" s="5"/>
      <c r="D34" s="5"/>
      <c r="E34" s="5"/>
      <c r="F34" s="5"/>
      <c r="G34" s="4"/>
    </row>
    <row r="35" spans="1:7" x14ac:dyDescent="0.2">
      <c r="A35" s="50" t="s">
        <v>14</v>
      </c>
      <c r="B35" s="50"/>
    </row>
    <row r="36" spans="1:7" x14ac:dyDescent="0.2">
      <c r="F36" s="16"/>
    </row>
    <row r="37" spans="1:7" ht="15" x14ac:dyDescent="0.25">
      <c r="F37" s="19"/>
    </row>
    <row r="38" spans="1:7" ht="15" x14ac:dyDescent="0.25">
      <c r="F38" s="17"/>
    </row>
    <row r="39" spans="1:7" ht="15" x14ac:dyDescent="0.25">
      <c r="F39" s="17"/>
    </row>
    <row r="40" spans="1:7" ht="15" x14ac:dyDescent="0.25">
      <c r="F40" s="17"/>
    </row>
    <row r="41" spans="1:7" ht="15" x14ac:dyDescent="0.25">
      <c r="F41" s="17"/>
    </row>
    <row r="42" spans="1:7" x14ac:dyDescent="0.2">
      <c r="F42" s="20"/>
    </row>
    <row r="43" spans="1:7" ht="15" x14ac:dyDescent="0.25">
      <c r="F43" s="17"/>
    </row>
    <row r="44" spans="1:7" ht="15" x14ac:dyDescent="0.25">
      <c r="F44" s="17"/>
    </row>
    <row r="45" spans="1:7" ht="15" x14ac:dyDescent="0.25">
      <c r="F45" s="17"/>
    </row>
    <row r="46" spans="1:7" ht="15" x14ac:dyDescent="0.25">
      <c r="F46" s="17"/>
    </row>
    <row r="47" spans="1:7" ht="15" x14ac:dyDescent="0.25">
      <c r="F47" s="17"/>
    </row>
    <row r="48" spans="1:7" ht="15" x14ac:dyDescent="0.25">
      <c r="F48" s="17"/>
    </row>
    <row r="49" spans="6:6" ht="15" x14ac:dyDescent="0.25">
      <c r="F49" s="17"/>
    </row>
    <row r="50" spans="6:6" x14ac:dyDescent="0.2">
      <c r="F50" s="21"/>
    </row>
  </sheetData>
  <mergeCells count="5">
    <mergeCell ref="A1:F1"/>
    <mergeCell ref="A2:F2"/>
    <mergeCell ref="A6:F7"/>
    <mergeCell ref="A13:A14"/>
    <mergeCell ref="B13:E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A2" sqref="A2:F2"/>
    </sheetView>
  </sheetViews>
  <sheetFormatPr defaultRowHeight="12.75" x14ac:dyDescent="0.2"/>
  <cols>
    <col min="1" max="7" width="13.85546875" style="1" customWidth="1"/>
    <col min="8" max="8" width="9.140625" style="1" customWidth="1"/>
    <col min="9" max="16384" width="9.140625" style="1"/>
  </cols>
  <sheetData>
    <row r="1" spans="1:8" ht="23.25" customHeight="1" x14ac:dyDescent="0.3">
      <c r="A1" s="54" t="s">
        <v>2</v>
      </c>
      <c r="B1" s="55"/>
      <c r="C1" s="55"/>
      <c r="D1" s="55"/>
      <c r="E1" s="55"/>
      <c r="F1" s="55"/>
      <c r="G1" s="14"/>
    </row>
    <row r="2" spans="1:8" ht="12.75" customHeight="1" x14ac:dyDescent="0.25">
      <c r="A2" s="56">
        <v>42163</v>
      </c>
      <c r="B2" s="55"/>
      <c r="C2" s="55"/>
      <c r="D2" s="55"/>
      <c r="E2" s="55"/>
      <c r="F2" s="55"/>
      <c r="G2" s="15"/>
    </row>
    <row r="3" spans="1:8" ht="12.75" customHeight="1" x14ac:dyDescent="0.2">
      <c r="A3" s="12"/>
      <c r="B3" s="15"/>
      <c r="C3" s="15"/>
      <c r="D3" s="15"/>
      <c r="E3" s="15"/>
      <c r="F3" s="15"/>
      <c r="G3" s="15"/>
    </row>
    <row r="4" spans="1:8" ht="12.75" customHeight="1" x14ac:dyDescent="0.25">
      <c r="A4" s="44" t="s">
        <v>9</v>
      </c>
      <c r="B4" s="45"/>
      <c r="C4" s="45"/>
      <c r="D4" s="45"/>
      <c r="E4" s="45"/>
      <c r="F4" s="45"/>
      <c r="G4" s="45"/>
    </row>
    <row r="5" spans="1:8" s="10" customFormat="1" ht="12.75" customHeight="1" x14ac:dyDescent="0.25">
      <c r="A5" s="43" t="s">
        <v>7</v>
      </c>
      <c r="B5" s="42"/>
      <c r="C5" s="42"/>
      <c r="D5" s="42"/>
      <c r="E5" s="42"/>
      <c r="F5" s="42"/>
      <c r="G5" s="42"/>
      <c r="H5" s="8"/>
    </row>
    <row r="6" spans="1:8" s="10" customFormat="1" ht="12.75" customHeight="1" x14ac:dyDescent="0.25">
      <c r="A6" s="57" t="s">
        <v>6</v>
      </c>
      <c r="B6" s="58"/>
      <c r="C6" s="58"/>
      <c r="D6" s="58"/>
      <c r="E6" s="58"/>
      <c r="F6" s="58"/>
      <c r="G6" s="42"/>
      <c r="H6" s="8"/>
    </row>
    <row r="7" spans="1:8" s="10" customFormat="1" ht="12.75" customHeight="1" x14ac:dyDescent="0.25">
      <c r="A7" s="58"/>
      <c r="B7" s="58"/>
      <c r="C7" s="58"/>
      <c r="D7" s="58"/>
      <c r="E7" s="58"/>
      <c r="F7" s="58"/>
      <c r="G7" s="42"/>
      <c r="H7" s="8"/>
    </row>
    <row r="8" spans="1:8" s="10" customFormat="1" ht="12.75" customHeight="1" x14ac:dyDescent="0.25">
      <c r="A8" s="41"/>
      <c r="B8" s="42"/>
      <c r="C8" s="42"/>
      <c r="D8" s="42"/>
      <c r="E8" s="42"/>
      <c r="F8" s="42"/>
      <c r="G8" s="42"/>
      <c r="H8" s="8"/>
    </row>
    <row r="9" spans="1:8" s="10" customFormat="1" ht="12.75" customHeight="1" x14ac:dyDescent="0.25">
      <c r="A9" s="41"/>
      <c r="B9" s="42"/>
      <c r="C9" s="42"/>
      <c r="D9" s="42"/>
      <c r="E9" s="42"/>
      <c r="F9" s="42"/>
      <c r="G9" s="42"/>
      <c r="H9" s="8"/>
    </row>
    <row r="10" spans="1:8" s="10" customFormat="1" ht="12.75" customHeight="1" x14ac:dyDescent="0.25">
      <c r="A10" s="41"/>
      <c r="B10" s="26" t="s">
        <v>4</v>
      </c>
      <c r="C10" s="27">
        <v>2032</v>
      </c>
      <c r="D10" s="42"/>
      <c r="E10" s="42"/>
      <c r="F10" s="42"/>
      <c r="G10" s="42"/>
      <c r="H10" s="8"/>
    </row>
    <row r="11" spans="1:8" s="10" customFormat="1" ht="12.75" customHeight="1" x14ac:dyDescent="0.25">
      <c r="A11" s="1"/>
      <c r="B11" s="42"/>
      <c r="C11" s="42"/>
      <c r="D11" s="42"/>
      <c r="E11" s="42"/>
      <c r="F11" s="42"/>
      <c r="G11" s="42"/>
      <c r="H11" s="8"/>
    </row>
    <row r="12" spans="1:8" ht="12.75" customHeight="1" x14ac:dyDescent="0.2">
      <c r="F12" s="10"/>
      <c r="H12" s="4"/>
    </row>
    <row r="13" spans="1:8" ht="12.75" customHeight="1" x14ac:dyDescent="0.25">
      <c r="A13" s="59" t="s">
        <v>8</v>
      </c>
      <c r="B13" s="61" t="s">
        <v>5</v>
      </c>
      <c r="C13" s="62"/>
      <c r="D13" s="62"/>
      <c r="E13" s="62"/>
      <c r="F13" s="46"/>
      <c r="G13" s="28"/>
      <c r="H13" s="28"/>
    </row>
    <row r="14" spans="1:8" ht="24.75" customHeight="1" x14ac:dyDescent="0.2">
      <c r="A14" s="60"/>
      <c r="B14" s="51" t="s">
        <v>12</v>
      </c>
      <c r="C14" s="34">
        <v>2014</v>
      </c>
      <c r="D14" s="34">
        <v>2013</v>
      </c>
      <c r="E14" s="34">
        <v>2012</v>
      </c>
      <c r="F14" s="34">
        <v>2011</v>
      </c>
      <c r="H14" s="2"/>
    </row>
    <row r="15" spans="1:8" ht="12.75" hidden="1" customHeight="1" x14ac:dyDescent="0.2">
      <c r="A15" s="25">
        <f t="shared" ref="A15:A27" si="0">SUM(B15:F15)/5</f>
        <v>251676.52000000002</v>
      </c>
      <c r="B15" s="23">
        <f>SUM(147326.85+175976.81)</f>
        <v>323303.66000000003</v>
      </c>
      <c r="C15" s="22">
        <f>SUM(147326.85+175976.81)</f>
        <v>323303.66000000003</v>
      </c>
      <c r="D15" s="22">
        <v>218628.66</v>
      </c>
      <c r="E15" s="22">
        <f>SUM(114675.32, 93198.3)</f>
        <v>207873.62</v>
      </c>
      <c r="F15" s="22">
        <v>185273</v>
      </c>
      <c r="H15" s="7"/>
    </row>
    <row r="16" spans="1:8" ht="12.75" hidden="1" customHeight="1" x14ac:dyDescent="0.2">
      <c r="A16" s="25">
        <f t="shared" si="0"/>
        <v>236758.86200000002</v>
      </c>
      <c r="B16" s="23">
        <v>280896.49</v>
      </c>
      <c r="C16" s="22">
        <v>280896.49</v>
      </c>
      <c r="D16" s="22">
        <v>236455.54</v>
      </c>
      <c r="E16" s="22">
        <v>211637.79</v>
      </c>
      <c r="F16" s="22">
        <v>173908</v>
      </c>
      <c r="H16" s="3"/>
    </row>
    <row r="17" spans="1:8" ht="12.75" hidden="1" customHeight="1" x14ac:dyDescent="0.2">
      <c r="A17" s="25">
        <f t="shared" si="0"/>
        <v>155179.81</v>
      </c>
      <c r="B17" s="23">
        <v>179362.12</v>
      </c>
      <c r="C17" s="22">
        <v>179362.12</v>
      </c>
      <c r="D17" s="22">
        <v>156422.32999999999</v>
      </c>
      <c r="E17" s="22">
        <v>125656.48</v>
      </c>
      <c r="F17" s="22">
        <v>135096</v>
      </c>
      <c r="H17" s="3"/>
    </row>
    <row r="18" spans="1:8" ht="12.75" hidden="1" customHeight="1" x14ac:dyDescent="0.2">
      <c r="A18" s="25">
        <f t="shared" si="0"/>
        <v>47451.542000000001</v>
      </c>
      <c r="B18" s="23">
        <v>61626.03</v>
      </c>
      <c r="C18" s="22">
        <v>61626.03</v>
      </c>
      <c r="D18" s="22">
        <v>36626.43</v>
      </c>
      <c r="E18" s="22">
        <v>36501.22</v>
      </c>
      <c r="F18" s="22">
        <v>40878</v>
      </c>
      <c r="H18" s="7"/>
    </row>
    <row r="19" spans="1:8" ht="12.75" hidden="1" customHeight="1" x14ac:dyDescent="0.2">
      <c r="A19" s="25">
        <f t="shared" si="0"/>
        <v>50180.68</v>
      </c>
      <c r="B19" s="23">
        <v>50484.08</v>
      </c>
      <c r="C19" s="22">
        <v>50484.08</v>
      </c>
      <c r="D19" s="22">
        <v>50336.14</v>
      </c>
      <c r="E19" s="22">
        <v>49869.1</v>
      </c>
      <c r="F19" s="22">
        <v>49730</v>
      </c>
      <c r="H19" s="3"/>
    </row>
    <row r="20" spans="1:8" ht="12.75" hidden="1" customHeight="1" x14ac:dyDescent="0.2">
      <c r="A20" s="25">
        <f t="shared" si="0"/>
        <v>439221.788</v>
      </c>
      <c r="B20" s="52">
        <v>491628.79</v>
      </c>
      <c r="C20" s="20">
        <v>491628.79</v>
      </c>
      <c r="D20" s="20">
        <v>429129.12</v>
      </c>
      <c r="E20" s="20">
        <v>409415.24</v>
      </c>
      <c r="F20" s="20">
        <v>374307</v>
      </c>
      <c r="H20" s="3"/>
    </row>
    <row r="21" spans="1:8" ht="12.75" hidden="1" customHeight="1" x14ac:dyDescent="0.2">
      <c r="A21" s="25">
        <f t="shared" si="0"/>
        <v>422381.54599999997</v>
      </c>
      <c r="B21" s="23">
        <v>487663.54</v>
      </c>
      <c r="C21" s="23">
        <v>487663.54</v>
      </c>
      <c r="D21" s="23">
        <v>410106.85</v>
      </c>
      <c r="E21" s="23">
        <v>368821.8</v>
      </c>
      <c r="F21" s="22">
        <v>357652</v>
      </c>
      <c r="H21" s="3"/>
    </row>
    <row r="22" spans="1:8" ht="12.75" hidden="1" customHeight="1" x14ac:dyDescent="0.2">
      <c r="A22" s="25">
        <f t="shared" si="0"/>
        <v>548692.4</v>
      </c>
      <c r="B22" s="23">
        <v>623091.36</v>
      </c>
      <c r="C22" s="23">
        <v>623091.36</v>
      </c>
      <c r="D22" s="22">
        <v>555891.38</v>
      </c>
      <c r="E22" s="22">
        <v>485335.9</v>
      </c>
      <c r="F22" s="22">
        <v>456052</v>
      </c>
      <c r="H22" s="3"/>
    </row>
    <row r="23" spans="1:8" ht="12.75" hidden="1" customHeight="1" x14ac:dyDescent="0.2">
      <c r="A23" s="25">
        <f t="shared" si="0"/>
        <v>653443.54399999999</v>
      </c>
      <c r="B23" s="23">
        <v>738053.08</v>
      </c>
      <c r="C23" s="23">
        <v>738053.08</v>
      </c>
      <c r="D23" s="22">
        <v>673170.84</v>
      </c>
      <c r="E23" s="22">
        <v>562586.99</v>
      </c>
      <c r="F23" s="22">
        <v>555353.73</v>
      </c>
      <c r="H23" s="4"/>
    </row>
    <row r="24" spans="1:8" ht="12.75" hidden="1" customHeight="1" x14ac:dyDescent="0.2">
      <c r="A24" s="25">
        <f t="shared" si="0"/>
        <v>202201.62800000003</v>
      </c>
      <c r="B24" s="24">
        <v>252166.72</v>
      </c>
      <c r="C24" s="24">
        <v>252166.72</v>
      </c>
      <c r="D24" s="22">
        <v>165729.89000000001</v>
      </c>
      <c r="E24" s="22">
        <v>182245.36</v>
      </c>
      <c r="F24" s="22">
        <v>158699.45000000001</v>
      </c>
      <c r="H24" s="4"/>
    </row>
    <row r="25" spans="1:8" ht="12.75" hidden="1" customHeight="1" x14ac:dyDescent="0.2">
      <c r="A25" s="25">
        <f t="shared" si="0"/>
        <v>39364.074000000001</v>
      </c>
      <c r="B25" s="24">
        <v>29027.79</v>
      </c>
      <c r="C25" s="24">
        <v>29027.79</v>
      </c>
      <c r="D25" s="22">
        <v>31186.36</v>
      </c>
      <c r="E25" s="22">
        <v>32062.78</v>
      </c>
      <c r="F25" s="22">
        <v>75515.649999999994</v>
      </c>
    </row>
    <row r="26" spans="1:8" ht="12.75" hidden="1" customHeight="1" x14ac:dyDescent="0.2">
      <c r="A26" s="25">
        <f t="shared" si="0"/>
        <v>120630.71799999999</v>
      </c>
      <c r="B26" s="24">
        <v>161883.9</v>
      </c>
      <c r="C26" s="24">
        <v>161883.9</v>
      </c>
      <c r="D26" s="22">
        <f>SUM(55741.27+56874.11)</f>
        <v>112615.38</v>
      </c>
      <c r="E26" s="22">
        <v>70206.559999999998</v>
      </c>
      <c r="F26" s="22">
        <v>96563.85</v>
      </c>
    </row>
    <row r="27" spans="1:8" ht="12.75" hidden="1" customHeight="1" x14ac:dyDescent="0.2">
      <c r="A27" s="29">
        <f t="shared" si="0"/>
        <v>40978.191999999995</v>
      </c>
      <c r="B27" s="53">
        <v>56387.17</v>
      </c>
      <c r="C27" s="30">
        <v>56387.17</v>
      </c>
      <c r="D27" s="30">
        <v>33782.410000000003</v>
      </c>
      <c r="E27" s="30">
        <f>SUM(0+131.53+37040.72+95.57+0+214.38+74.01+0)</f>
        <v>37556.21</v>
      </c>
      <c r="F27" s="30">
        <v>20778</v>
      </c>
    </row>
    <row r="28" spans="1:8" ht="12.75" customHeight="1" x14ac:dyDescent="0.2">
      <c r="A28" s="49">
        <f>SUM(B28:F28)/5</f>
        <v>3239198.1239999998</v>
      </c>
      <c r="B28" s="32">
        <v>3947146</v>
      </c>
      <c r="C28" s="32">
        <f>SUM(C15:C26)</f>
        <v>3679187.56</v>
      </c>
      <c r="D28" s="33">
        <f>SUM(D15:D27)</f>
        <v>3110081.33</v>
      </c>
      <c r="E28" s="33">
        <f>SUM(E15:E27)</f>
        <v>2779769.0499999993</v>
      </c>
      <c r="F28" s="33">
        <f>SUM(F15:F27)</f>
        <v>2679806.6800000002</v>
      </c>
    </row>
    <row r="29" spans="1:8" ht="12.75" customHeight="1" x14ac:dyDescent="0.2">
      <c r="A29" s="4"/>
      <c r="B29" s="4"/>
      <c r="C29" s="4"/>
      <c r="D29" s="4"/>
      <c r="E29" s="4"/>
      <c r="F29" s="4"/>
      <c r="G29" s="4"/>
    </row>
    <row r="30" spans="1:8" ht="12.75" customHeight="1" x14ac:dyDescent="0.2">
      <c r="A30" s="4"/>
      <c r="B30" s="4"/>
      <c r="C30" s="4"/>
      <c r="D30" s="4"/>
      <c r="E30" s="4"/>
      <c r="F30" s="4"/>
      <c r="G30" s="4"/>
    </row>
    <row r="31" spans="1:8" s="18" customFormat="1" ht="37.5" customHeight="1" x14ac:dyDescent="0.2">
      <c r="A31" s="35" t="s">
        <v>1</v>
      </c>
      <c r="B31" s="35" t="s">
        <v>8</v>
      </c>
      <c r="C31" s="35" t="s">
        <v>3</v>
      </c>
      <c r="D31" s="36" t="s">
        <v>10</v>
      </c>
      <c r="E31" s="36" t="s">
        <v>0</v>
      </c>
      <c r="F31" s="47" t="s">
        <v>11</v>
      </c>
    </row>
    <row r="32" spans="1:8" s="18" customFormat="1" ht="12.75" customHeight="1" x14ac:dyDescent="0.2">
      <c r="A32" s="37">
        <v>0.25</v>
      </c>
      <c r="B32" s="38">
        <f>SUM(A28)</f>
        <v>3239198.1239999998</v>
      </c>
      <c r="C32" s="38">
        <f>SUM(B32*A32)</f>
        <v>809799.53099999996</v>
      </c>
      <c r="D32" s="39">
        <v>0.04</v>
      </c>
      <c r="E32" s="40">
        <f>SUM(C10-2016)</f>
        <v>16</v>
      </c>
      <c r="F32" s="48">
        <f>PV($D$32,$E$32,C32)</f>
        <v>-9436023.5183135085</v>
      </c>
    </row>
    <row r="33" spans="1:7" ht="12.75" customHeight="1" x14ac:dyDescent="0.2">
      <c r="A33" s="10"/>
      <c r="B33" s="10"/>
      <c r="C33" s="10"/>
      <c r="D33" s="10"/>
      <c r="E33" s="11"/>
      <c r="F33" s="5"/>
      <c r="G33" s="4"/>
    </row>
    <row r="34" spans="1:7" ht="12.75" customHeight="1" x14ac:dyDescent="0.2">
      <c r="A34" s="6"/>
      <c r="B34" s="9"/>
      <c r="C34" s="5"/>
      <c r="D34" s="5"/>
      <c r="E34" s="5"/>
      <c r="F34" s="5"/>
      <c r="G34" s="4"/>
    </row>
    <row r="35" spans="1:7" x14ac:dyDescent="0.2">
      <c r="A35" s="50" t="s">
        <v>13</v>
      </c>
      <c r="B35" s="50"/>
    </row>
    <row r="36" spans="1:7" x14ac:dyDescent="0.2">
      <c r="F36" s="16"/>
    </row>
    <row r="37" spans="1:7" ht="15" x14ac:dyDescent="0.25">
      <c r="F37" s="19"/>
    </row>
    <row r="38" spans="1:7" ht="15" x14ac:dyDescent="0.25">
      <c r="F38" s="17"/>
    </row>
    <row r="39" spans="1:7" ht="15" x14ac:dyDescent="0.25">
      <c r="F39" s="17"/>
    </row>
    <row r="40" spans="1:7" ht="15" x14ac:dyDescent="0.25">
      <c r="F40" s="17"/>
    </row>
    <row r="41" spans="1:7" ht="15" x14ac:dyDescent="0.25">
      <c r="F41" s="17"/>
    </row>
    <row r="42" spans="1:7" x14ac:dyDescent="0.2">
      <c r="F42" s="20"/>
    </row>
    <row r="43" spans="1:7" ht="15" x14ac:dyDescent="0.25">
      <c r="F43" s="17"/>
    </row>
    <row r="44" spans="1:7" ht="15" x14ac:dyDescent="0.25">
      <c r="F44" s="17"/>
    </row>
    <row r="45" spans="1:7" ht="15" x14ac:dyDescent="0.25">
      <c r="F45" s="17"/>
    </row>
    <row r="46" spans="1:7" ht="15" x14ac:dyDescent="0.25">
      <c r="F46" s="17"/>
    </row>
    <row r="47" spans="1:7" ht="15" x14ac:dyDescent="0.25">
      <c r="F47" s="17"/>
    </row>
    <row r="48" spans="1:7" ht="15" x14ac:dyDescent="0.25">
      <c r="F48" s="17"/>
    </row>
    <row r="49" spans="6:6" ht="15" x14ac:dyDescent="0.25">
      <c r="F49" s="17"/>
    </row>
    <row r="50" spans="6:6" x14ac:dyDescent="0.2">
      <c r="F50" s="21"/>
    </row>
  </sheetData>
  <mergeCells count="5">
    <mergeCell ref="A1:F1"/>
    <mergeCell ref="A2:F2"/>
    <mergeCell ref="A6:F7"/>
    <mergeCell ref="A13:A14"/>
    <mergeCell ref="B13:E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sqref="A1:F1"/>
    </sheetView>
  </sheetViews>
  <sheetFormatPr defaultRowHeight="12.75" x14ac:dyDescent="0.2"/>
  <cols>
    <col min="1" max="7" width="13.85546875" style="1" customWidth="1"/>
    <col min="8" max="8" width="9.140625" style="1" customWidth="1"/>
    <col min="9" max="16384" width="9.140625" style="1"/>
  </cols>
  <sheetData>
    <row r="1" spans="1:8" ht="23.25" customHeight="1" x14ac:dyDescent="0.3">
      <c r="A1" s="54" t="s">
        <v>2</v>
      </c>
      <c r="B1" s="55"/>
      <c r="C1" s="55"/>
      <c r="D1" s="55"/>
      <c r="E1" s="55"/>
      <c r="F1" s="55"/>
      <c r="G1" s="14"/>
    </row>
    <row r="2" spans="1:8" ht="12.75" customHeight="1" x14ac:dyDescent="0.25">
      <c r="A2" s="56">
        <v>41913</v>
      </c>
      <c r="B2" s="55"/>
      <c r="C2" s="55"/>
      <c r="D2" s="55"/>
      <c r="E2" s="55"/>
      <c r="F2" s="55"/>
      <c r="G2" s="15"/>
    </row>
    <row r="3" spans="1:8" ht="12.75" customHeight="1" x14ac:dyDescent="0.2">
      <c r="A3" s="12"/>
      <c r="B3" s="13"/>
      <c r="C3" s="13"/>
      <c r="D3" s="13"/>
      <c r="E3" s="13"/>
      <c r="F3" s="13"/>
      <c r="G3" s="13"/>
    </row>
    <row r="4" spans="1:8" ht="12.75" customHeight="1" x14ac:dyDescent="0.25">
      <c r="A4" s="44" t="s">
        <v>9</v>
      </c>
      <c r="B4" s="45"/>
      <c r="C4" s="45"/>
      <c r="D4" s="45"/>
      <c r="E4" s="45"/>
      <c r="F4" s="45"/>
      <c r="G4" s="45"/>
    </row>
    <row r="5" spans="1:8" s="10" customFormat="1" ht="12.75" customHeight="1" x14ac:dyDescent="0.25">
      <c r="A5" s="43" t="s">
        <v>7</v>
      </c>
      <c r="B5" s="42"/>
      <c r="C5" s="42"/>
      <c r="D5" s="42"/>
      <c r="E5" s="42"/>
      <c r="F5" s="42"/>
      <c r="G5" s="42"/>
      <c r="H5" s="8"/>
    </row>
    <row r="6" spans="1:8" s="10" customFormat="1" ht="12.75" customHeight="1" x14ac:dyDescent="0.25">
      <c r="A6" s="57" t="s">
        <v>6</v>
      </c>
      <c r="B6" s="58"/>
      <c r="C6" s="58"/>
      <c r="D6" s="58"/>
      <c r="E6" s="58"/>
      <c r="F6" s="58"/>
      <c r="G6" s="42"/>
      <c r="H6" s="8"/>
    </row>
    <row r="7" spans="1:8" s="10" customFormat="1" ht="12.75" customHeight="1" x14ac:dyDescent="0.25">
      <c r="A7" s="58"/>
      <c r="B7" s="58"/>
      <c r="C7" s="58"/>
      <c r="D7" s="58"/>
      <c r="E7" s="58"/>
      <c r="F7" s="58"/>
      <c r="G7" s="42"/>
      <c r="H7" s="8"/>
    </row>
    <row r="8" spans="1:8" s="10" customFormat="1" ht="12.75" customHeight="1" x14ac:dyDescent="0.25">
      <c r="A8" s="41"/>
      <c r="B8" s="42"/>
      <c r="C8" s="42"/>
      <c r="D8" s="42"/>
      <c r="E8" s="42"/>
      <c r="F8" s="42"/>
      <c r="G8" s="42"/>
      <c r="H8" s="8"/>
    </row>
    <row r="9" spans="1:8" s="10" customFormat="1" ht="12.75" customHeight="1" x14ac:dyDescent="0.25">
      <c r="A9" s="41"/>
      <c r="B9" s="42"/>
      <c r="C9" s="42"/>
      <c r="D9" s="42"/>
      <c r="E9" s="42"/>
      <c r="F9" s="42"/>
      <c r="G9" s="42"/>
      <c r="H9" s="8"/>
    </row>
    <row r="10" spans="1:8" s="10" customFormat="1" ht="12.75" customHeight="1" x14ac:dyDescent="0.25">
      <c r="A10" s="41"/>
      <c r="B10" s="26" t="s">
        <v>4</v>
      </c>
      <c r="C10" s="27">
        <v>2032</v>
      </c>
      <c r="D10" s="42"/>
      <c r="E10" s="42"/>
      <c r="F10" s="42"/>
      <c r="G10" s="42"/>
      <c r="H10" s="8"/>
    </row>
    <row r="11" spans="1:8" s="10" customFormat="1" ht="12.75" customHeight="1" x14ac:dyDescent="0.25">
      <c r="A11" s="1"/>
      <c r="B11" s="42"/>
      <c r="C11" s="42"/>
      <c r="D11" s="42"/>
      <c r="E11" s="42"/>
      <c r="F11" s="42"/>
      <c r="G11" s="42"/>
      <c r="H11" s="8"/>
    </row>
    <row r="12" spans="1:8" ht="12.75" customHeight="1" x14ac:dyDescent="0.2">
      <c r="F12" s="10"/>
      <c r="H12" s="4"/>
    </row>
    <row r="13" spans="1:8" ht="12.75" customHeight="1" x14ac:dyDescent="0.25">
      <c r="A13" s="59" t="s">
        <v>8</v>
      </c>
      <c r="B13" s="61" t="s">
        <v>5</v>
      </c>
      <c r="C13" s="62"/>
      <c r="D13" s="62"/>
      <c r="E13" s="62"/>
      <c r="F13" s="46"/>
      <c r="G13" s="28"/>
      <c r="H13" s="28"/>
    </row>
    <row r="14" spans="1:8" ht="24.75" customHeight="1" x14ac:dyDescent="0.2">
      <c r="A14" s="60"/>
      <c r="B14" s="34">
        <v>2014</v>
      </c>
      <c r="C14" s="34">
        <v>2013</v>
      </c>
      <c r="D14" s="34">
        <v>2012</v>
      </c>
      <c r="E14" s="34">
        <v>2011</v>
      </c>
      <c r="F14" s="34">
        <v>2010</v>
      </c>
      <c r="H14" s="2"/>
    </row>
    <row r="15" spans="1:8" ht="12.75" hidden="1" customHeight="1" x14ac:dyDescent="0.2">
      <c r="A15" s="25">
        <f t="shared" ref="A15:A28" si="0">SUM(B15:F15)/5</f>
        <v>221741.58799999999</v>
      </c>
      <c r="B15" s="22">
        <f>SUM(147326.85+175976.81)</f>
        <v>323303.66000000003</v>
      </c>
      <c r="C15" s="22">
        <v>218628.66</v>
      </c>
      <c r="D15" s="22">
        <f>SUM(114675.32, 93198.3)</f>
        <v>207873.62</v>
      </c>
      <c r="E15" s="22">
        <v>185273</v>
      </c>
      <c r="F15" s="22">
        <v>173629</v>
      </c>
      <c r="H15" s="7"/>
    </row>
    <row r="16" spans="1:8" ht="12.75" hidden="1" customHeight="1" x14ac:dyDescent="0.2">
      <c r="A16" s="25">
        <f t="shared" si="0"/>
        <v>212538.08000000002</v>
      </c>
      <c r="B16" s="22">
        <v>280896.49</v>
      </c>
      <c r="C16" s="22">
        <v>236455.54</v>
      </c>
      <c r="D16" s="22">
        <v>211637.79</v>
      </c>
      <c r="E16" s="22">
        <v>173908</v>
      </c>
      <c r="F16" s="22">
        <v>159792.57999999999</v>
      </c>
      <c r="H16" s="3"/>
    </row>
    <row r="17" spans="1:8" ht="12.75" hidden="1" customHeight="1" x14ac:dyDescent="0.2">
      <c r="A17" s="25">
        <f t="shared" si="0"/>
        <v>138472.78599999999</v>
      </c>
      <c r="B17" s="22">
        <v>179362.12</v>
      </c>
      <c r="C17" s="22">
        <v>156422.32999999999</v>
      </c>
      <c r="D17" s="22">
        <v>125656.48</v>
      </c>
      <c r="E17" s="22">
        <v>135096</v>
      </c>
      <c r="F17" s="22">
        <v>95827</v>
      </c>
      <c r="H17" s="3"/>
    </row>
    <row r="18" spans="1:8" ht="12.75" hidden="1" customHeight="1" x14ac:dyDescent="0.2">
      <c r="A18" s="25">
        <f t="shared" si="0"/>
        <v>45523.895999999993</v>
      </c>
      <c r="B18" s="22">
        <v>61626.03</v>
      </c>
      <c r="C18" s="22">
        <v>36626.43</v>
      </c>
      <c r="D18" s="22">
        <v>36501.22</v>
      </c>
      <c r="E18" s="22">
        <v>40878</v>
      </c>
      <c r="F18" s="22">
        <v>51987.8</v>
      </c>
      <c r="H18" s="7"/>
    </row>
    <row r="19" spans="1:8" ht="12.75" hidden="1" customHeight="1" x14ac:dyDescent="0.2">
      <c r="A19" s="25">
        <f t="shared" si="0"/>
        <v>49087.57</v>
      </c>
      <c r="B19" s="22">
        <v>50484.08</v>
      </c>
      <c r="C19" s="22">
        <v>50336.14</v>
      </c>
      <c r="D19" s="22">
        <v>49869.1</v>
      </c>
      <c r="E19" s="22">
        <v>49730</v>
      </c>
      <c r="F19" s="22">
        <v>45018.53</v>
      </c>
      <c r="H19" s="3"/>
    </row>
    <row r="20" spans="1:8" ht="12.75" hidden="1" customHeight="1" x14ac:dyDescent="0.2">
      <c r="A20" s="25">
        <f t="shared" si="0"/>
        <v>403942.65599999996</v>
      </c>
      <c r="B20" s="20">
        <v>491628.79</v>
      </c>
      <c r="C20" s="20">
        <v>429129.12</v>
      </c>
      <c r="D20" s="20">
        <v>409415.24</v>
      </c>
      <c r="E20" s="20">
        <v>374307</v>
      </c>
      <c r="F20" s="22">
        <v>315233.13</v>
      </c>
      <c r="H20" s="3"/>
    </row>
    <row r="21" spans="1:8" ht="12.75" hidden="1" customHeight="1" x14ac:dyDescent="0.2">
      <c r="A21" s="25">
        <f t="shared" si="0"/>
        <v>388165.47199999995</v>
      </c>
      <c r="B21" s="23">
        <v>487663.54</v>
      </c>
      <c r="C21" s="23">
        <v>410106.85</v>
      </c>
      <c r="D21" s="23">
        <v>368821.8</v>
      </c>
      <c r="E21" s="22">
        <v>357652</v>
      </c>
      <c r="F21" s="22">
        <v>316583.17</v>
      </c>
      <c r="H21" s="3"/>
    </row>
    <row r="22" spans="1:8" ht="12.75" hidden="1" customHeight="1" x14ac:dyDescent="0.2">
      <c r="A22" s="25">
        <f t="shared" si="0"/>
        <v>505274.08399999997</v>
      </c>
      <c r="B22" s="23">
        <v>623091.36</v>
      </c>
      <c r="C22" s="22">
        <v>555891.38</v>
      </c>
      <c r="D22" s="22">
        <v>485335.9</v>
      </c>
      <c r="E22" s="22">
        <v>456052</v>
      </c>
      <c r="F22" s="22">
        <v>405999.78</v>
      </c>
      <c r="H22" s="3"/>
    </row>
    <row r="23" spans="1:8" ht="12.75" hidden="1" customHeight="1" x14ac:dyDescent="0.2">
      <c r="A23" s="25">
        <f t="shared" si="0"/>
        <v>592667.75399999996</v>
      </c>
      <c r="B23" s="23">
        <v>738053.08</v>
      </c>
      <c r="C23" s="22">
        <v>673170.84</v>
      </c>
      <c r="D23" s="22">
        <v>562586.99</v>
      </c>
      <c r="E23" s="22">
        <v>555353.73</v>
      </c>
      <c r="F23" s="22">
        <v>434174.13</v>
      </c>
      <c r="H23" s="4"/>
    </row>
    <row r="24" spans="1:8" ht="12.75" hidden="1" customHeight="1" x14ac:dyDescent="0.2">
      <c r="A24" s="25">
        <f t="shared" si="0"/>
        <v>176363.68399999998</v>
      </c>
      <c r="B24" s="24">
        <v>252166.72</v>
      </c>
      <c r="C24" s="22">
        <v>165729.89000000001</v>
      </c>
      <c r="D24" s="22">
        <v>182245.36</v>
      </c>
      <c r="E24" s="22">
        <v>158699.45000000001</v>
      </c>
      <c r="F24" s="22">
        <v>122977</v>
      </c>
      <c r="H24" s="4"/>
    </row>
    <row r="25" spans="1:8" ht="12.75" hidden="1" customHeight="1" x14ac:dyDescent="0.2">
      <c r="A25" s="25">
        <f t="shared" si="0"/>
        <v>37879.856</v>
      </c>
      <c r="B25" s="24">
        <v>29027.79</v>
      </c>
      <c r="C25" s="22">
        <v>31186.36</v>
      </c>
      <c r="D25" s="22">
        <v>32062.78</v>
      </c>
      <c r="E25" s="22">
        <v>75515.649999999994</v>
      </c>
      <c r="F25" s="22">
        <v>21606.7</v>
      </c>
    </row>
    <row r="26" spans="1:8" ht="12.75" hidden="1" customHeight="1" x14ac:dyDescent="0.2">
      <c r="A26" s="25">
        <f t="shared" si="0"/>
        <v>100369.53800000002</v>
      </c>
      <c r="B26" s="24">
        <v>161883.9</v>
      </c>
      <c r="C26" s="22">
        <f>SUM(55741.27+56874.11)</f>
        <v>112615.38</v>
      </c>
      <c r="D26" s="22">
        <v>70206.559999999998</v>
      </c>
      <c r="E26" s="22">
        <v>96563.85</v>
      </c>
      <c r="F26" s="22">
        <v>60578</v>
      </c>
    </row>
    <row r="27" spans="1:8" ht="12.75" hidden="1" customHeight="1" thickBot="1" x14ac:dyDescent="0.2">
      <c r="A27" s="29">
        <f t="shared" si="0"/>
        <v>31200.958000000002</v>
      </c>
      <c r="B27" s="30">
        <v>56387.17</v>
      </c>
      <c r="C27" s="30">
        <v>33782.410000000003</v>
      </c>
      <c r="D27" s="30">
        <f>SUM(0+131.53+37040.72+95.57+0+214.38+74.01+0)</f>
        <v>37556.21</v>
      </c>
      <c r="E27" s="30">
        <v>20778</v>
      </c>
      <c r="F27" s="30">
        <f>8204-703</f>
        <v>7501</v>
      </c>
    </row>
    <row r="28" spans="1:8" ht="12.75" customHeight="1" x14ac:dyDescent="0.2">
      <c r="A28" s="31">
        <f t="shared" si="0"/>
        <v>2891950.4879999999</v>
      </c>
      <c r="B28" s="32">
        <f>SUM(B15:B26)</f>
        <v>3679187.56</v>
      </c>
      <c r="C28" s="33">
        <f>SUM(C15:C27)</f>
        <v>3110081.33</v>
      </c>
      <c r="D28" s="33">
        <f>SUM(D15:D27)</f>
        <v>2779769.0499999993</v>
      </c>
      <c r="E28" s="33">
        <f>SUM(E15:E27)</f>
        <v>2679806.6800000002</v>
      </c>
      <c r="F28" s="33">
        <f>SUM(F15:F27)</f>
        <v>2210907.8200000003</v>
      </c>
    </row>
    <row r="29" spans="1:8" ht="12.75" customHeight="1" x14ac:dyDescent="0.2">
      <c r="A29" s="4"/>
      <c r="B29" s="4"/>
      <c r="C29" s="4"/>
      <c r="D29" s="4"/>
      <c r="E29" s="4"/>
      <c r="F29" s="4"/>
      <c r="G29" s="4"/>
    </row>
    <row r="30" spans="1:8" ht="12.75" customHeight="1" x14ac:dyDescent="0.2">
      <c r="A30" s="4"/>
      <c r="B30" s="4"/>
      <c r="C30" s="4"/>
      <c r="D30" s="4"/>
      <c r="E30" s="4"/>
      <c r="F30" s="4"/>
      <c r="G30" s="4"/>
    </row>
    <row r="31" spans="1:8" s="18" customFormat="1" ht="37.5" customHeight="1" x14ac:dyDescent="0.2">
      <c r="A31" s="35" t="s">
        <v>1</v>
      </c>
      <c r="B31" s="35" t="s">
        <v>8</v>
      </c>
      <c r="C31" s="35" t="s">
        <v>3</v>
      </c>
      <c r="D31" s="36" t="s">
        <v>10</v>
      </c>
      <c r="E31" s="36" t="s">
        <v>0</v>
      </c>
      <c r="F31" s="47" t="s">
        <v>11</v>
      </c>
    </row>
    <row r="32" spans="1:8" s="18" customFormat="1" ht="12.75" customHeight="1" x14ac:dyDescent="0.2">
      <c r="A32" s="37">
        <v>0.25</v>
      </c>
      <c r="B32" s="38">
        <f>SUM(A28)</f>
        <v>2891950.4879999999</v>
      </c>
      <c r="C32" s="38">
        <f>SUM(B32*A32)</f>
        <v>722987.62199999997</v>
      </c>
      <c r="D32" s="39">
        <v>0.04</v>
      </c>
      <c r="E32" s="40">
        <f>SUM(C10-2015)</f>
        <v>17</v>
      </c>
      <c r="F32" s="48">
        <f>PV($D$32,$E$32,C32)</f>
        <v>-8795627.9945801813</v>
      </c>
    </row>
    <row r="33" spans="1:7" ht="12.75" customHeight="1" x14ac:dyDescent="0.2">
      <c r="A33" s="10"/>
      <c r="B33" s="10"/>
      <c r="C33" s="10"/>
      <c r="D33" s="10"/>
      <c r="E33" s="11"/>
      <c r="F33" s="5"/>
      <c r="G33" s="4"/>
    </row>
    <row r="34" spans="1:7" ht="12.75" customHeight="1" x14ac:dyDescent="0.2">
      <c r="A34" s="6"/>
      <c r="B34" s="9"/>
      <c r="C34" s="5"/>
      <c r="D34" s="5"/>
      <c r="E34" s="5"/>
      <c r="F34" s="5"/>
      <c r="G34" s="4"/>
    </row>
    <row r="36" spans="1:7" x14ac:dyDescent="0.2">
      <c r="F36" s="16"/>
    </row>
    <row r="37" spans="1:7" ht="15" x14ac:dyDescent="0.25">
      <c r="F37" s="19"/>
    </row>
    <row r="38" spans="1:7" ht="15" x14ac:dyDescent="0.25">
      <c r="F38" s="17"/>
    </row>
    <row r="39" spans="1:7" ht="15" x14ac:dyDescent="0.25">
      <c r="F39" s="17"/>
    </row>
    <row r="40" spans="1:7" ht="15" x14ac:dyDescent="0.25">
      <c r="F40" s="17"/>
    </row>
    <row r="41" spans="1:7" ht="15" x14ac:dyDescent="0.25">
      <c r="F41" s="17"/>
    </row>
    <row r="42" spans="1:7" x14ac:dyDescent="0.2">
      <c r="F42" s="20"/>
    </row>
    <row r="43" spans="1:7" ht="15" x14ac:dyDescent="0.25">
      <c r="F43" s="17"/>
    </row>
    <row r="44" spans="1:7" ht="15" x14ac:dyDescent="0.25">
      <c r="F44" s="17"/>
    </row>
    <row r="45" spans="1:7" ht="15" x14ac:dyDescent="0.25">
      <c r="F45" s="17"/>
    </row>
    <row r="46" spans="1:7" ht="15" x14ac:dyDescent="0.25">
      <c r="F46" s="17"/>
    </row>
    <row r="47" spans="1:7" ht="15" x14ac:dyDescent="0.25">
      <c r="F47" s="17"/>
    </row>
    <row r="48" spans="1:7" ht="15" x14ac:dyDescent="0.25">
      <c r="F48" s="17"/>
    </row>
    <row r="49" spans="6:6" ht="15" x14ac:dyDescent="0.25">
      <c r="F49" s="17"/>
    </row>
    <row r="50" spans="6:6" x14ac:dyDescent="0.2">
      <c r="F50" s="21"/>
    </row>
  </sheetData>
  <mergeCells count="5">
    <mergeCell ref="A13:A14"/>
    <mergeCell ref="B13:E13"/>
    <mergeCell ref="A6:F7"/>
    <mergeCell ref="A1:F1"/>
    <mergeCell ref="A2:F2"/>
  </mergeCells>
  <printOptions horizontalCentered="1"/>
  <pageMargins left="0.7" right="0.7" top="0.75" bottom="0.75" header="0.3" footer="0.3"/>
  <pageSetup orientation="portrait" r:id="rId1"/>
  <ignoredErrors>
    <ignoredError sqref="E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Bonding Capacity 7.5.17</vt:lpstr>
      <vt:lpstr>Bonding Capacity 6.8.15</vt:lpstr>
      <vt:lpstr>Bonding Capacity 10.1.14</vt:lpstr>
      <vt:lpstr>'Bonding Capacity 10.1.14'!Print_Area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BSRAD</dc:creator>
  <cp:lastModifiedBy>BSRAD</cp:lastModifiedBy>
  <cp:lastPrinted>2014-09-30T20:00:35Z</cp:lastPrinted>
  <dcterms:created xsi:type="dcterms:W3CDTF">2012-09-19T21:23:55Z</dcterms:created>
  <dcterms:modified xsi:type="dcterms:W3CDTF">2017-07-05T16:40:21Z</dcterms:modified>
</cp:coreProperties>
</file>